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undusz pozyczkowy\A AGA PROJEKTY\1.3 ZIELONE KOMPETENCJE\5 KALKULATOR\1 2025 1.3 KALKULATOR\KALKULATORY EXCEL\"/>
    </mc:Choice>
  </mc:AlternateContent>
  <bookViews>
    <workbookView xWindow="0" yWindow="0" windowWidth="17460" windowHeight="10596"/>
  </bookViews>
  <sheets>
    <sheet name="wkład własn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F5" i="2" l="1"/>
  <c r="J13" i="2"/>
  <c r="F7" i="2" l="1"/>
  <c r="J7" i="2" s="1"/>
  <c r="F6" i="2"/>
  <c r="J6" i="2" s="1"/>
  <c r="J5" i="2"/>
  <c r="B9" i="2" l="1"/>
  <c r="B10" i="2" s="1"/>
  <c r="J8" i="2"/>
  <c r="B11" i="2"/>
  <c r="F8" i="2"/>
  <c r="J15" i="2" l="1"/>
  <c r="F11" i="2"/>
  <c r="F9" i="2"/>
  <c r="J11" i="2"/>
  <c r="J9" i="2"/>
  <c r="B13" i="2"/>
  <c r="F10" i="2"/>
  <c r="J12" i="2" l="1"/>
  <c r="J14" i="2" s="1"/>
  <c r="J16" i="2" s="1"/>
  <c r="F13" i="2"/>
  <c r="J18" i="2" l="1"/>
</calcChain>
</file>

<file path=xl/sharedStrings.xml><?xml version="1.0" encoding="utf-8"?>
<sst xmlns="http://schemas.openxmlformats.org/spreadsheetml/2006/main" count="34" uniqueCount="20">
  <si>
    <t>ilość uczestników</t>
  </si>
  <si>
    <t>koszt kwalifikowalny</t>
  </si>
  <si>
    <t>refundacja</t>
  </si>
  <si>
    <t>pomoc de minimis</t>
  </si>
  <si>
    <t>WKŁAD WŁASNY ŁĄCZNY</t>
  </si>
  <si>
    <t>ile firma może maksymalnie wnieść wkładu w wynagrodzeniach</t>
  </si>
  <si>
    <t>liczba godzin usługi</t>
  </si>
  <si>
    <t>wartość wkładu własnego w wynagrodzeniach</t>
  </si>
  <si>
    <t>maksymalny wkład własny w wynagrodzeniach</t>
  </si>
  <si>
    <t>WKŁAD W WYNAGRODZENIACH</t>
  </si>
  <si>
    <t>WKŁAD PIENIĘŻNY (OPŁATA)</t>
  </si>
  <si>
    <t>wartość wkładu własnego w postaci opłaty</t>
  </si>
  <si>
    <t>WARIANT I - wkład własny w formie wynagrodzeń</t>
  </si>
  <si>
    <t>WARIANT II - wkład własny pieniężny</t>
  </si>
  <si>
    <t>WARIANT III - wkład mieszany</t>
  </si>
  <si>
    <t>Po uzupełnieniu pól zaznaczonych kolorem zielonym kalkulator wyliczy wartość wkładu wkłasnego i refundacji za usługę w  trzech możliwych wariantach rozliczenia.</t>
  </si>
  <si>
    <r>
      <rPr>
        <b/>
        <i/>
        <sz val="10"/>
        <color rgb="FFFF0000"/>
        <rFont val="Calibri"/>
        <family val="2"/>
        <charset val="238"/>
        <scheme val="minor"/>
      </rPr>
      <t xml:space="preserve">Załącznik nr 11 </t>
    </r>
    <r>
      <rPr>
        <b/>
        <i/>
        <sz val="10"/>
        <color theme="1"/>
        <rFont val="Calibri"/>
        <family val="2"/>
        <charset val="238"/>
        <scheme val="minor"/>
      </rPr>
      <t xml:space="preserve">do Regulaminu rekrutacji i uczestnictwa w Projekcie:
 „Zainwestuj w zielone kompetencje!” nr FERS.01.03-IP.09-0064/24 </t>
    </r>
  </si>
  <si>
    <t>koszt brutto za godzinę usługi</t>
  </si>
  <si>
    <t>cena brutto usługi</t>
  </si>
  <si>
    <t>cena brutto usługi + wnoszony wkład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</si>
</sst>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Protection="1"/>
    <xf numFmtId="4" fontId="0" fillId="0" borderId="0" xfId="0" applyNumberFormat="1" applyProtection="1"/>
    <xf numFmtId="0" fontId="4" fillId="0" borderId="0" xfId="0" applyFont="1" applyAlignment="1" applyProtection="1"/>
    <xf numFmtId="0" fontId="4" fillId="0" borderId="0" xfId="0" applyFont="1" applyProtection="1"/>
    <xf numFmtId="0" fontId="0" fillId="0" borderId="3" xfId="0" applyBorder="1" applyProtection="1"/>
    <xf numFmtId="0" fontId="0" fillId="0" borderId="0" xfId="0" applyAlignment="1" applyProtection="1">
      <alignment wrapText="1"/>
    </xf>
    <xf numFmtId="4" fontId="0" fillId="0" borderId="4" xfId="0" applyNumberFormat="1" applyBorder="1" applyProtection="1"/>
    <xf numFmtId="0" fontId="0" fillId="0" borderId="5" xfId="0" applyBorder="1" applyProtection="1"/>
    <xf numFmtId="4" fontId="0" fillId="0" borderId="6" xfId="0" applyNumberFormat="1" applyBorder="1" applyProtection="1"/>
    <xf numFmtId="0" fontId="2" fillId="0" borderId="5" xfId="0" applyFont="1" applyBorder="1" applyProtection="1"/>
    <xf numFmtId="4" fontId="0" fillId="0" borderId="0" xfId="0" applyNumberFormat="1" applyAlignment="1" applyProtection="1">
      <alignment wrapText="1"/>
    </xf>
    <xf numFmtId="0" fontId="0" fillId="0" borderId="3" xfId="0" applyBorder="1" applyAlignment="1" applyProtection="1">
      <alignment vertical="center"/>
    </xf>
    <xf numFmtId="0" fontId="0" fillId="2" borderId="3" xfId="0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/>
    </xf>
    <xf numFmtId="3" fontId="0" fillId="0" borderId="4" xfId="0" applyNumberFormat="1" applyFill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 wrapText="1"/>
    </xf>
    <xf numFmtId="0" fontId="0" fillId="2" borderId="3" xfId="0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4" fontId="0" fillId="0" borderId="3" xfId="0" applyNumberFormat="1" applyBorder="1" applyAlignment="1" applyProtection="1">
      <alignment vertical="center"/>
    </xf>
    <xf numFmtId="44" fontId="2" fillId="0" borderId="4" xfId="1" applyFont="1" applyBorder="1" applyAlignment="1" applyProtection="1">
      <alignment vertical="center"/>
      <protection hidden="1"/>
    </xf>
    <xf numFmtId="44" fontId="2" fillId="2" borderId="4" xfId="1" applyFont="1" applyFill="1" applyBorder="1" applyAlignment="1" applyProtection="1">
      <alignment vertical="center" wrapText="1"/>
      <protection hidden="1"/>
    </xf>
    <xf numFmtId="44" fontId="1" fillId="0" borderId="4" xfId="1" applyFont="1" applyBorder="1" applyAlignment="1" applyProtection="1">
      <alignment vertical="center"/>
      <protection hidden="1"/>
    </xf>
    <xf numFmtId="44" fontId="6" fillId="0" borderId="4" xfId="1" applyFont="1" applyBorder="1" applyAlignment="1" applyProtection="1">
      <alignment vertical="center"/>
      <protection hidden="1"/>
    </xf>
    <xf numFmtId="44" fontId="0" fillId="0" borderId="4" xfId="1" applyFont="1" applyBorder="1" applyAlignment="1" applyProtection="1">
      <alignment vertical="center"/>
      <protection hidden="1"/>
    </xf>
    <xf numFmtId="44" fontId="0" fillId="0" borderId="4" xfId="1" applyFont="1" applyFill="1" applyBorder="1" applyAlignment="1" applyProtection="1">
      <alignment vertical="center"/>
      <protection hidden="1"/>
    </xf>
    <xf numFmtId="44" fontId="2" fillId="0" borderId="4" xfId="1" applyFont="1" applyBorder="1" applyAlignment="1" applyProtection="1">
      <alignment vertical="center" wrapText="1"/>
      <protection hidden="1"/>
    </xf>
    <xf numFmtId="44" fontId="0" fillId="2" borderId="4" xfId="1" applyFont="1" applyFill="1" applyBorder="1" applyAlignment="1" applyProtection="1">
      <alignment vertical="center"/>
      <protection hidden="1"/>
    </xf>
    <xf numFmtId="44" fontId="3" fillId="2" borderId="4" xfId="1" applyFont="1" applyFill="1" applyBorder="1" applyAlignment="1" applyProtection="1">
      <alignment vertical="center"/>
      <protection hidden="1"/>
    </xf>
    <xf numFmtId="44" fontId="0" fillId="0" borderId="4" xfId="1" applyFont="1" applyBorder="1" applyProtection="1">
      <protection hidden="1"/>
    </xf>
    <xf numFmtId="44" fontId="2" fillId="0" borderId="6" xfId="1" applyFont="1" applyBorder="1" applyProtection="1">
      <protection hidden="1"/>
    </xf>
    <xf numFmtId="3" fontId="0" fillId="3" borderId="4" xfId="0" applyNumberFormat="1" applyFill="1" applyBorder="1" applyAlignment="1" applyProtection="1">
      <alignment vertical="center"/>
      <protection locked="0"/>
    </xf>
    <xf numFmtId="44" fontId="0" fillId="3" borderId="4" xfId="1" applyFont="1" applyFill="1" applyBorder="1" applyAlignment="1" applyProtection="1">
      <alignment vertical="center"/>
      <protection locked="0"/>
    </xf>
    <xf numFmtId="44" fontId="0" fillId="3" borderId="4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5" fillId="0" borderId="0" xfId="0" applyFont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4" zoomScaleNormal="100" workbookViewId="0">
      <selection activeCell="F23" sqref="F23"/>
    </sheetView>
  </sheetViews>
  <sheetFormatPr defaultColWidth="9.109375" defaultRowHeight="14.4" x14ac:dyDescent="0.3"/>
  <cols>
    <col min="1" max="1" width="26.33203125" style="1" bestFit="1" customWidth="1"/>
    <col min="2" max="2" width="20" style="2" customWidth="1"/>
    <col min="3" max="4" width="3.6640625" style="1" customWidth="1"/>
    <col min="5" max="5" width="26.6640625" style="1" bestFit="1" customWidth="1"/>
    <col min="6" max="6" width="17.33203125" style="2" customWidth="1"/>
    <col min="7" max="8" width="3.6640625" style="1" customWidth="1"/>
    <col min="9" max="9" width="36.44140625" style="1" customWidth="1"/>
    <col min="10" max="10" width="19.5546875" style="2" customWidth="1"/>
    <col min="11" max="11" width="11.44140625" style="1" bestFit="1" customWidth="1"/>
    <col min="12" max="17" width="9.109375" style="1"/>
    <col min="18" max="18" width="36.109375" style="1" bestFit="1" customWidth="1"/>
    <col min="19" max="16384" width="9.109375" style="1"/>
  </cols>
  <sheetData>
    <row r="1" spans="1:18" ht="37.5" customHeight="1" x14ac:dyDescent="0.3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</row>
    <row r="2" spans="1:18" ht="48.75" customHeight="1" x14ac:dyDescent="0.3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8" ht="15" thickBot="1" x14ac:dyDescent="0.35"/>
    <row r="4" spans="1:18" s="4" customFormat="1" x14ac:dyDescent="0.3">
      <c r="A4" s="34" t="s">
        <v>12</v>
      </c>
      <c r="B4" s="35"/>
      <c r="C4" s="3"/>
      <c r="E4" s="34" t="s">
        <v>13</v>
      </c>
      <c r="F4" s="35"/>
      <c r="G4" s="3"/>
      <c r="I4" s="34" t="s">
        <v>14</v>
      </c>
      <c r="J4" s="35"/>
    </row>
    <row r="5" spans="1:18" x14ac:dyDescent="0.3">
      <c r="A5" s="12" t="s">
        <v>6</v>
      </c>
      <c r="B5" s="31">
        <v>80</v>
      </c>
      <c r="E5" s="12" t="s">
        <v>6</v>
      </c>
      <c r="F5" s="15">
        <f>B5</f>
        <v>80</v>
      </c>
      <c r="I5" s="12" t="s">
        <v>6</v>
      </c>
      <c r="J5" s="15">
        <f>F5</f>
        <v>80</v>
      </c>
    </row>
    <row r="6" spans="1:18" x14ac:dyDescent="0.3">
      <c r="A6" s="12" t="s">
        <v>17</v>
      </c>
      <c r="B6" s="32">
        <v>280</v>
      </c>
      <c r="E6" s="12" t="s">
        <v>17</v>
      </c>
      <c r="F6" s="25">
        <f>B6</f>
        <v>280</v>
      </c>
      <c r="I6" s="12" t="s">
        <v>17</v>
      </c>
      <c r="J6" s="25">
        <f>F6</f>
        <v>280</v>
      </c>
    </row>
    <row r="7" spans="1:18" x14ac:dyDescent="0.3">
      <c r="A7" s="12" t="s">
        <v>0</v>
      </c>
      <c r="B7" s="31">
        <v>1</v>
      </c>
      <c r="E7" s="12" t="s">
        <v>0</v>
      </c>
      <c r="F7" s="15">
        <f>B7</f>
        <v>1</v>
      </c>
      <c r="I7" s="12" t="s">
        <v>0</v>
      </c>
      <c r="J7" s="15">
        <f>F7</f>
        <v>1</v>
      </c>
    </row>
    <row r="8" spans="1:18" x14ac:dyDescent="0.3">
      <c r="A8" s="12" t="s">
        <v>18</v>
      </c>
      <c r="B8" s="20">
        <f>B5*B6*B7</f>
        <v>22400</v>
      </c>
      <c r="E8" s="12" t="s">
        <v>18</v>
      </c>
      <c r="F8" s="20">
        <f>F5*F6*F7</f>
        <v>22400</v>
      </c>
      <c r="I8" s="12" t="s">
        <v>18</v>
      </c>
      <c r="J8" s="20">
        <f>J5*J6*J7</f>
        <v>22400</v>
      </c>
    </row>
    <row r="9" spans="1:18" s="6" customFormat="1" ht="28.8" x14ac:dyDescent="0.3">
      <c r="A9" s="13" t="s">
        <v>7</v>
      </c>
      <c r="B9" s="21">
        <f>B8/80%-B8</f>
        <v>5600</v>
      </c>
      <c r="E9" s="13" t="s">
        <v>11</v>
      </c>
      <c r="F9" s="21">
        <f>F8*0.2</f>
        <v>4480</v>
      </c>
      <c r="I9" s="16" t="s">
        <v>8</v>
      </c>
      <c r="J9" s="26">
        <f>J8/80%-J8</f>
        <v>5600</v>
      </c>
      <c r="K9" s="11"/>
    </row>
    <row r="10" spans="1:18" ht="28.8" x14ac:dyDescent="0.3">
      <c r="A10" s="12" t="s">
        <v>1</v>
      </c>
      <c r="B10" s="22">
        <f>B8+B9</f>
        <v>28000</v>
      </c>
      <c r="E10" s="12" t="s">
        <v>1</v>
      </c>
      <c r="F10" s="22">
        <f>F8</f>
        <v>22400</v>
      </c>
      <c r="I10" s="16" t="s">
        <v>5</v>
      </c>
      <c r="J10" s="33">
        <v>226.65</v>
      </c>
    </row>
    <row r="11" spans="1:18" x14ac:dyDescent="0.3">
      <c r="A11" s="14" t="s">
        <v>2</v>
      </c>
      <c r="B11" s="23">
        <f>B8</f>
        <v>22400</v>
      </c>
      <c r="E11" s="14" t="s">
        <v>2</v>
      </c>
      <c r="F11" s="23">
        <f>F8*0.8</f>
        <v>17920</v>
      </c>
      <c r="I11" s="12" t="s">
        <v>19</v>
      </c>
      <c r="J11" s="24">
        <f>J8+J10</f>
        <v>22626.65</v>
      </c>
    </row>
    <row r="12" spans="1:18" x14ac:dyDescent="0.3">
      <c r="A12" s="12"/>
      <c r="B12" s="24"/>
      <c r="E12" s="12"/>
      <c r="F12" s="24"/>
      <c r="I12" s="17" t="s">
        <v>4</v>
      </c>
      <c r="J12" s="27">
        <f>J11*(100%-80%)</f>
        <v>4525.329999999999</v>
      </c>
    </row>
    <row r="13" spans="1:18" x14ac:dyDescent="0.3">
      <c r="A13" s="14" t="s">
        <v>3</v>
      </c>
      <c r="B13" s="20">
        <f>B11</f>
        <v>22400</v>
      </c>
      <c r="E13" s="14" t="s">
        <v>3</v>
      </c>
      <c r="F13" s="20">
        <f>F11</f>
        <v>17920</v>
      </c>
      <c r="I13" s="17" t="s">
        <v>9</v>
      </c>
      <c r="J13" s="27">
        <f>J10</f>
        <v>226.65</v>
      </c>
    </row>
    <row r="14" spans="1:18" x14ac:dyDescent="0.3">
      <c r="A14" s="5"/>
      <c r="B14" s="7"/>
      <c r="E14" s="5"/>
      <c r="F14" s="7"/>
      <c r="I14" s="18" t="s">
        <v>10</v>
      </c>
      <c r="J14" s="28">
        <f>J12-J13</f>
        <v>4298.6799999999994</v>
      </c>
    </row>
    <row r="15" spans="1:18" x14ac:dyDescent="0.3">
      <c r="A15" s="5"/>
      <c r="B15" s="7"/>
      <c r="E15" s="5"/>
      <c r="F15" s="7"/>
      <c r="I15" s="19" t="s">
        <v>1</v>
      </c>
      <c r="J15" s="22">
        <f>J8+J13</f>
        <v>22626.65</v>
      </c>
      <c r="R15" s="2"/>
    </row>
    <row r="16" spans="1:18" x14ac:dyDescent="0.3">
      <c r="A16" s="5"/>
      <c r="B16" s="7"/>
      <c r="E16" s="5"/>
      <c r="F16" s="7"/>
      <c r="I16" s="14" t="s">
        <v>2</v>
      </c>
      <c r="J16" s="23">
        <f>J8-J14</f>
        <v>18101.32</v>
      </c>
      <c r="K16" s="2"/>
    </row>
    <row r="17" spans="1:10" x14ac:dyDescent="0.3">
      <c r="A17" s="5"/>
      <c r="B17" s="7"/>
      <c r="E17" s="5"/>
      <c r="F17" s="7"/>
      <c r="I17" s="5"/>
      <c r="J17" s="29"/>
    </row>
    <row r="18" spans="1:10" ht="15" thickBot="1" x14ac:dyDescent="0.35">
      <c r="A18" s="8"/>
      <c r="B18" s="9"/>
      <c r="E18" s="8"/>
      <c r="F18" s="9"/>
      <c r="I18" s="10" t="s">
        <v>3</v>
      </c>
      <c r="J18" s="30">
        <f>J16</f>
        <v>18101.32</v>
      </c>
    </row>
    <row r="28" spans="1:10" x14ac:dyDescent="0.3">
      <c r="A28" s="2"/>
    </row>
  </sheetData>
  <sheetProtection password="CC96" sheet="1" objects="1" scenarios="1"/>
  <mergeCells count="5">
    <mergeCell ref="I4:J4"/>
    <mergeCell ref="A4:B4"/>
    <mergeCell ref="E4:F4"/>
    <mergeCell ref="A1:J1"/>
    <mergeCell ref="A2:J2"/>
  </mergeCells>
  <dataValidations count="1">
    <dataValidation type="decimal" operator="lessThanOrEqual" allowBlank="1" showInputMessage="1" showErrorMessage="1" error="wartość wkładu wnoszonego w postaci wynagrodzeń nie może być wyższa niż maksymalna wartość wkładu wymagana dla danej usługi" sqref="J10">
      <formula1>J9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wkład własny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Dwornicka</dc:creator>
  <cp:lastModifiedBy>OCWP-AF</cp:lastModifiedBy>
  <dcterms:created xsi:type="dcterms:W3CDTF">2015-06-05T18:19:34Z</dcterms:created>
  <dcterms:modified xsi:type="dcterms:W3CDTF">2025-11-13T15:06:22Z</dcterms:modified>
</cp:coreProperties>
</file>